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480" windowHeight="7170"/>
  </bookViews>
  <sheets>
    <sheet name="ДиаграммаІ півріччя" sheetId="4" r:id="rId1"/>
    <sheet name="Диаграмма 2013" sheetId="3" r:id="rId2"/>
    <sheet name="Елем. 2013  " sheetId="2" r:id="rId3"/>
    <sheet name="Елем. І півріччя2014 рік" sheetId="1" r:id="rId4"/>
  </sheets>
  <calcPr calcId="114210"/>
</workbook>
</file>

<file path=xl/calcChain.xml><?xml version="1.0" encoding="utf-8"?>
<calcChain xmlns="http://schemas.openxmlformats.org/spreadsheetml/2006/main">
  <c r="K5" i="1"/>
  <c r="E5" i="2"/>
  <c r="E6"/>
  <c r="J6"/>
  <c r="E7"/>
  <c r="J7"/>
  <c r="E8"/>
  <c r="J8"/>
  <c r="E11"/>
  <c r="J11"/>
  <c r="E12"/>
  <c r="J12"/>
  <c r="E13"/>
  <c r="J13"/>
  <c r="E14"/>
  <c r="J14"/>
  <c r="J15"/>
  <c r="J16"/>
  <c r="D17"/>
  <c r="E17"/>
  <c r="F17"/>
  <c r="G17"/>
  <c r="H17"/>
  <c r="I17"/>
  <c r="J17"/>
  <c r="K17"/>
  <c r="D20"/>
  <c r="E20"/>
  <c r="F20"/>
  <c r="G20"/>
  <c r="H20"/>
  <c r="I20"/>
  <c r="J20"/>
  <c r="K20"/>
  <c r="K17" i="1"/>
  <c r="K20"/>
  <c r="I17"/>
  <c r="I20"/>
  <c r="H17"/>
  <c r="H20"/>
  <c r="G17"/>
  <c r="G20"/>
  <c r="F17"/>
  <c r="F20"/>
  <c r="D17"/>
  <c r="D20"/>
  <c r="J16"/>
  <c r="J15"/>
  <c r="J14"/>
  <c r="E14"/>
  <c r="J13"/>
  <c r="E13"/>
  <c r="J12"/>
  <c r="E12"/>
  <c r="J11"/>
  <c r="E11"/>
  <c r="J8"/>
  <c r="E8"/>
  <c r="J7"/>
  <c r="E7"/>
  <c r="J6"/>
  <c r="J17"/>
  <c r="J20"/>
  <c r="E6"/>
  <c r="E17"/>
  <c r="E20"/>
</calcChain>
</file>

<file path=xl/sharedStrings.xml><?xml version="1.0" encoding="utf-8"?>
<sst xmlns="http://schemas.openxmlformats.org/spreadsheetml/2006/main" count="88" uniqueCount="31">
  <si>
    <t xml:space="preserve">Фактичні витрати основної діяльності </t>
  </si>
  <si>
    <t xml:space="preserve">по ДКП "Луцьктепло" за 2013 - І півріччя 2014 років </t>
  </si>
  <si>
    <t>№ з/п</t>
  </si>
  <si>
    <t>Елементи витрат</t>
  </si>
  <si>
    <t>Один.  виміру</t>
  </si>
  <si>
    <t>План в діючих тарифах</t>
  </si>
  <si>
    <t>В тарифах з 01.02.11</t>
  </si>
  <si>
    <t>І квартал 2014</t>
  </si>
  <si>
    <t>І півріччя 2014</t>
  </si>
  <si>
    <t>середній по п-ву</t>
  </si>
  <si>
    <t xml:space="preserve"> для насел.</t>
  </si>
  <si>
    <t>для бюдж.</t>
  </si>
  <si>
    <t>для інших</t>
  </si>
  <si>
    <t>Паливо (для власного виробництва)</t>
  </si>
  <si>
    <t>тис.грн.</t>
  </si>
  <si>
    <t>Паливо (давальницький газ)</t>
  </si>
  <si>
    <t>Електроенергія</t>
  </si>
  <si>
    <t>Вода на технологічні потреби</t>
  </si>
  <si>
    <t>Покупна теплоенергія</t>
  </si>
  <si>
    <t>Допоміжні матеріали</t>
  </si>
  <si>
    <t>Амортизація</t>
  </si>
  <si>
    <t>Витрати з оплати праці</t>
  </si>
  <si>
    <t>Єдиний соціальний внесок</t>
  </si>
  <si>
    <t>Матеріали  на ремонт</t>
  </si>
  <si>
    <t xml:space="preserve">Інші витрати </t>
  </si>
  <si>
    <t>ПММ</t>
  </si>
  <si>
    <t>Всього витрат на виробництво і реалізацію теплової енергії</t>
  </si>
  <si>
    <t>Інші операційні витрати</t>
  </si>
  <si>
    <t>Холодна вода для надання послуги з постачання гарячої води</t>
  </si>
  <si>
    <t>Всього витрат на надання послуг з теплопостачання</t>
  </si>
  <si>
    <t xml:space="preserve">Паливо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</si>
</sst>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charset val="204"/>
    </font>
    <font>
      <sz val="10"/>
      <color indexed="8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2" fontId="3" fillId="0" borderId="3" xfId="0" applyNumberFormat="1" applyFont="1" applyBorder="1"/>
    <xf numFmtId="2" fontId="1" fillId="0" borderId="2" xfId="0" applyNumberFormat="1" applyFont="1" applyBorder="1"/>
    <xf numFmtId="0" fontId="0" fillId="0" borderId="2" xfId="0" applyBorder="1"/>
    <xf numFmtId="2" fontId="3" fillId="0" borderId="2" xfId="0" applyNumberFormat="1" applyFont="1" applyBorder="1"/>
    <xf numFmtId="0" fontId="3" fillId="0" borderId="2" xfId="0" applyFont="1" applyBorder="1" applyAlignment="1">
      <alignment vertical="distributed" wrapText="1"/>
    </xf>
    <xf numFmtId="0" fontId="3" fillId="0" borderId="4" xfId="0" applyFont="1" applyBorder="1" applyAlignment="1">
      <alignment horizontal="center"/>
    </xf>
    <xf numFmtId="2" fontId="3" fillId="0" borderId="4" xfId="0" applyNumberFormat="1" applyFont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justify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2" fontId="4" fillId="0" borderId="4" xfId="0" applyNumberFormat="1" applyFont="1" applyBorder="1"/>
    <xf numFmtId="2" fontId="4" fillId="0" borderId="2" xfId="0" applyNumberFormat="1" applyFont="1" applyBorder="1"/>
    <xf numFmtId="0" fontId="0" fillId="0" borderId="2" xfId="0" applyBorder="1" applyAlignment="1">
      <alignment wrapText="1"/>
    </xf>
    <xf numFmtId="0" fontId="0" fillId="0" borderId="4" xfId="0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distributed"/>
    </xf>
    <xf numFmtId="0" fontId="3" fillId="2" borderId="8" xfId="0" applyFont="1" applyFill="1" applyBorder="1" applyAlignment="1">
      <alignment horizontal="center" vertical="distributed"/>
    </xf>
    <xf numFmtId="0" fontId="3" fillId="2" borderId="1" xfId="0" applyFont="1" applyFill="1" applyBorder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t>Структура витрат ДКП "Луцьктепло" на виробництво, транспортування, постачання теплової енергії та надання послуг в І півріччі 2014 року</a:t>
            </a:r>
          </a:p>
        </c:rich>
      </c:tx>
      <c:layout>
        <c:manualLayout>
          <c:xMode val="edge"/>
          <c:yMode val="edge"/>
          <c:x val="0.10416666666666667"/>
          <c:y val="2.0338983050847456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7395833333333336"/>
          <c:y val="0.41016949152542381"/>
          <c:w val="0.4406250000000001"/>
          <c:h val="0.28305084745762721"/>
        </c:manualLayout>
      </c:layout>
      <c:pie3DChart>
        <c:varyColors val="1"/>
        <c:ser>
          <c:idx val="1"/>
          <c:order val="0"/>
          <c:explosion val="25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CatName val="1"/>
            <c:showPercent val="1"/>
            <c:showLeaderLines val="1"/>
          </c:dLbls>
          <c:cat>
            <c:strRef>
              <c:f>'Елем. І півріччя2014 рік'!$B$5:$C$19</c:f>
              <c:strCache>
                <c:ptCount val="13"/>
                <c:pt idx="0">
                  <c:v>Паливо </c:v>
                </c:pt>
                <c:pt idx="1">
                  <c:v>Електроенергія</c:v>
                </c:pt>
                <c:pt idx="2">
                  <c:v>Вода на технологічні потреби</c:v>
                </c:pt>
                <c:pt idx="3">
                  <c:v>Покупна теплоенергія</c:v>
                </c:pt>
                <c:pt idx="4">
                  <c:v>Допоміжні матеріали</c:v>
                </c:pt>
                <c:pt idx="5">
                  <c:v>Амортизація</c:v>
                </c:pt>
                <c:pt idx="6">
                  <c:v>Витрати з оплати праці</c:v>
                </c:pt>
                <c:pt idx="7">
                  <c:v>Єдиний соціальний внесок</c:v>
                </c:pt>
                <c:pt idx="8">
                  <c:v>Матеріали  на ремонт</c:v>
                </c:pt>
                <c:pt idx="9">
                  <c:v>Інші витрати </c:v>
                </c:pt>
                <c:pt idx="10">
                  <c:v>ПММ</c:v>
                </c:pt>
                <c:pt idx="11">
                  <c:v>Інші операційні витрати</c:v>
                </c:pt>
                <c:pt idx="12">
                  <c:v>Холодна вода для надання послуги з постачання гарячої води</c:v>
                </c:pt>
              </c:strCache>
            </c:strRef>
          </c:cat>
          <c:val>
            <c:numRef>
              <c:f>'Елем. І півріччя2014 рік'!$D$5:$D$19</c:f>
            </c:numRef>
          </c:val>
        </c:ser>
        <c:ser>
          <c:idx val="2"/>
          <c:order val="1"/>
          <c:explosion val="25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CatName val="1"/>
            <c:showPercent val="1"/>
            <c:showLeaderLines val="1"/>
          </c:dLbls>
          <c:cat>
            <c:strRef>
              <c:f>'Елем. І півріччя2014 рік'!$B$5:$C$19</c:f>
              <c:strCache>
                <c:ptCount val="13"/>
                <c:pt idx="0">
                  <c:v>Паливо </c:v>
                </c:pt>
                <c:pt idx="1">
                  <c:v>Електроенергія</c:v>
                </c:pt>
                <c:pt idx="2">
                  <c:v>Вода на технологічні потреби</c:v>
                </c:pt>
                <c:pt idx="3">
                  <c:v>Покупна теплоенергія</c:v>
                </c:pt>
                <c:pt idx="4">
                  <c:v>Допоміжні матеріали</c:v>
                </c:pt>
                <c:pt idx="5">
                  <c:v>Амортизація</c:v>
                </c:pt>
                <c:pt idx="6">
                  <c:v>Витрати з оплати праці</c:v>
                </c:pt>
                <c:pt idx="7">
                  <c:v>Єдиний соціальний внесок</c:v>
                </c:pt>
                <c:pt idx="8">
                  <c:v>Матеріали  на ремонт</c:v>
                </c:pt>
                <c:pt idx="9">
                  <c:v>Інші витрати </c:v>
                </c:pt>
                <c:pt idx="10">
                  <c:v>ПММ</c:v>
                </c:pt>
                <c:pt idx="11">
                  <c:v>Інші операційні витрати</c:v>
                </c:pt>
                <c:pt idx="12">
                  <c:v>Холодна вода для надання послуги з постачання гарячої води</c:v>
                </c:pt>
              </c:strCache>
            </c:strRef>
          </c:cat>
          <c:val>
            <c:numRef>
              <c:f>'Елем. І півріччя2014 рік'!$E$5:$E$19</c:f>
            </c:numRef>
          </c:val>
        </c:ser>
        <c:ser>
          <c:idx val="3"/>
          <c:order val="2"/>
          <c:explosion val="25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CatName val="1"/>
            <c:showPercent val="1"/>
            <c:showLeaderLines val="1"/>
          </c:dLbls>
          <c:cat>
            <c:strRef>
              <c:f>'Елем. І півріччя2014 рік'!$B$5:$C$19</c:f>
              <c:strCache>
                <c:ptCount val="13"/>
                <c:pt idx="0">
                  <c:v>Паливо </c:v>
                </c:pt>
                <c:pt idx="1">
                  <c:v>Електроенергія</c:v>
                </c:pt>
                <c:pt idx="2">
                  <c:v>Вода на технологічні потреби</c:v>
                </c:pt>
                <c:pt idx="3">
                  <c:v>Покупна теплоенергія</c:v>
                </c:pt>
                <c:pt idx="4">
                  <c:v>Допоміжні матеріали</c:v>
                </c:pt>
                <c:pt idx="5">
                  <c:v>Амортизація</c:v>
                </c:pt>
                <c:pt idx="6">
                  <c:v>Витрати з оплати праці</c:v>
                </c:pt>
                <c:pt idx="7">
                  <c:v>Єдиний соціальний внесок</c:v>
                </c:pt>
                <c:pt idx="8">
                  <c:v>Матеріали  на ремонт</c:v>
                </c:pt>
                <c:pt idx="9">
                  <c:v>Інші витрати </c:v>
                </c:pt>
                <c:pt idx="10">
                  <c:v>ПММ</c:v>
                </c:pt>
                <c:pt idx="11">
                  <c:v>Інші операційні витрати</c:v>
                </c:pt>
                <c:pt idx="12">
                  <c:v>Холодна вода для надання послуги з постачання гарячої води</c:v>
                </c:pt>
              </c:strCache>
            </c:strRef>
          </c:cat>
          <c:val>
            <c:numRef>
              <c:f>'Елем. І півріччя2014 рік'!$F$5:$F$19</c:f>
            </c:numRef>
          </c:val>
        </c:ser>
        <c:ser>
          <c:idx val="4"/>
          <c:order val="3"/>
          <c:explosion val="25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CatName val="1"/>
            <c:showPercent val="1"/>
            <c:showLeaderLines val="1"/>
          </c:dLbls>
          <c:cat>
            <c:strRef>
              <c:f>'Елем. І півріччя2014 рік'!$B$5:$C$19</c:f>
              <c:strCache>
                <c:ptCount val="13"/>
                <c:pt idx="0">
                  <c:v>Паливо </c:v>
                </c:pt>
                <c:pt idx="1">
                  <c:v>Електроенергія</c:v>
                </c:pt>
                <c:pt idx="2">
                  <c:v>Вода на технологічні потреби</c:v>
                </c:pt>
                <c:pt idx="3">
                  <c:v>Покупна теплоенергія</c:v>
                </c:pt>
                <c:pt idx="4">
                  <c:v>Допоміжні матеріали</c:v>
                </c:pt>
                <c:pt idx="5">
                  <c:v>Амортизація</c:v>
                </c:pt>
                <c:pt idx="6">
                  <c:v>Витрати з оплати праці</c:v>
                </c:pt>
                <c:pt idx="7">
                  <c:v>Єдиний соціальний внесок</c:v>
                </c:pt>
                <c:pt idx="8">
                  <c:v>Матеріали  на ремонт</c:v>
                </c:pt>
                <c:pt idx="9">
                  <c:v>Інші витрати </c:v>
                </c:pt>
                <c:pt idx="10">
                  <c:v>ПММ</c:v>
                </c:pt>
                <c:pt idx="11">
                  <c:v>Інші операційні витрати</c:v>
                </c:pt>
                <c:pt idx="12">
                  <c:v>Холодна вода для надання послуги з постачання гарячої води</c:v>
                </c:pt>
              </c:strCache>
            </c:strRef>
          </c:cat>
          <c:val>
            <c:numRef>
              <c:f>'Елем. І півріччя2014 рік'!$G$5:$G$19</c:f>
            </c:numRef>
          </c:val>
        </c:ser>
        <c:ser>
          <c:idx val="5"/>
          <c:order val="4"/>
          <c:explosion val="25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CatName val="1"/>
            <c:showPercent val="1"/>
            <c:showLeaderLines val="1"/>
          </c:dLbls>
          <c:cat>
            <c:strRef>
              <c:f>'Елем. І півріччя2014 рік'!$B$5:$C$19</c:f>
              <c:strCache>
                <c:ptCount val="13"/>
                <c:pt idx="0">
                  <c:v>Паливо </c:v>
                </c:pt>
                <c:pt idx="1">
                  <c:v>Електроенергія</c:v>
                </c:pt>
                <c:pt idx="2">
                  <c:v>Вода на технологічні потреби</c:v>
                </c:pt>
                <c:pt idx="3">
                  <c:v>Покупна теплоенергія</c:v>
                </c:pt>
                <c:pt idx="4">
                  <c:v>Допоміжні матеріали</c:v>
                </c:pt>
                <c:pt idx="5">
                  <c:v>Амортизація</c:v>
                </c:pt>
                <c:pt idx="6">
                  <c:v>Витрати з оплати праці</c:v>
                </c:pt>
                <c:pt idx="7">
                  <c:v>Єдиний соціальний внесок</c:v>
                </c:pt>
                <c:pt idx="8">
                  <c:v>Матеріали  на ремонт</c:v>
                </c:pt>
                <c:pt idx="9">
                  <c:v>Інші витрати </c:v>
                </c:pt>
                <c:pt idx="10">
                  <c:v>ПММ</c:v>
                </c:pt>
                <c:pt idx="11">
                  <c:v>Інші операційні витрати</c:v>
                </c:pt>
                <c:pt idx="12">
                  <c:v>Холодна вода для надання послуги з постачання гарячої води</c:v>
                </c:pt>
              </c:strCache>
            </c:strRef>
          </c:cat>
          <c:val>
            <c:numRef>
              <c:f>'Елем. І півріччя2014 рік'!$H$5:$H$19</c:f>
            </c:numRef>
          </c:val>
        </c:ser>
        <c:ser>
          <c:idx val="6"/>
          <c:order val="5"/>
          <c:explosion val="25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CatName val="1"/>
            <c:showPercent val="1"/>
            <c:showLeaderLines val="1"/>
          </c:dLbls>
          <c:cat>
            <c:strRef>
              <c:f>'Елем. І півріччя2014 рік'!$B$5:$C$19</c:f>
              <c:strCache>
                <c:ptCount val="13"/>
                <c:pt idx="0">
                  <c:v>Паливо </c:v>
                </c:pt>
                <c:pt idx="1">
                  <c:v>Електроенергія</c:v>
                </c:pt>
                <c:pt idx="2">
                  <c:v>Вода на технологічні потреби</c:v>
                </c:pt>
                <c:pt idx="3">
                  <c:v>Покупна теплоенергія</c:v>
                </c:pt>
                <c:pt idx="4">
                  <c:v>Допоміжні матеріали</c:v>
                </c:pt>
                <c:pt idx="5">
                  <c:v>Амортизація</c:v>
                </c:pt>
                <c:pt idx="6">
                  <c:v>Витрати з оплати праці</c:v>
                </c:pt>
                <c:pt idx="7">
                  <c:v>Єдиний соціальний внесок</c:v>
                </c:pt>
                <c:pt idx="8">
                  <c:v>Матеріали  на ремонт</c:v>
                </c:pt>
                <c:pt idx="9">
                  <c:v>Інші витрати </c:v>
                </c:pt>
                <c:pt idx="10">
                  <c:v>ПММ</c:v>
                </c:pt>
                <c:pt idx="11">
                  <c:v>Інші операційні витрати</c:v>
                </c:pt>
                <c:pt idx="12">
                  <c:v>Холодна вода для надання послуги з постачання гарячої води</c:v>
                </c:pt>
              </c:strCache>
            </c:strRef>
          </c:cat>
          <c:val>
            <c:numRef>
              <c:f>'Елем. І півріччя2014 рік'!$I$5:$I$19</c:f>
            </c:numRef>
          </c:val>
        </c:ser>
        <c:ser>
          <c:idx val="7"/>
          <c:order val="6"/>
          <c:explosion val="25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CatName val="1"/>
            <c:showPercent val="1"/>
            <c:showLeaderLines val="1"/>
          </c:dLbls>
          <c:cat>
            <c:strRef>
              <c:f>'Елем. І півріччя2014 рік'!$B$5:$C$19</c:f>
              <c:strCache>
                <c:ptCount val="13"/>
                <c:pt idx="0">
                  <c:v>Паливо </c:v>
                </c:pt>
                <c:pt idx="1">
                  <c:v>Електроенергія</c:v>
                </c:pt>
                <c:pt idx="2">
                  <c:v>Вода на технологічні потреби</c:v>
                </c:pt>
                <c:pt idx="3">
                  <c:v>Покупна теплоенергія</c:v>
                </c:pt>
                <c:pt idx="4">
                  <c:v>Допоміжні матеріали</c:v>
                </c:pt>
                <c:pt idx="5">
                  <c:v>Амортизація</c:v>
                </c:pt>
                <c:pt idx="6">
                  <c:v>Витрати з оплати праці</c:v>
                </c:pt>
                <c:pt idx="7">
                  <c:v>Єдиний соціальний внесок</c:v>
                </c:pt>
                <c:pt idx="8">
                  <c:v>Матеріали  на ремонт</c:v>
                </c:pt>
                <c:pt idx="9">
                  <c:v>Інші витрати </c:v>
                </c:pt>
                <c:pt idx="10">
                  <c:v>ПММ</c:v>
                </c:pt>
                <c:pt idx="11">
                  <c:v>Інші операційні витрати</c:v>
                </c:pt>
                <c:pt idx="12">
                  <c:v>Холодна вода для надання послуги з постачання гарячої води</c:v>
                </c:pt>
              </c:strCache>
            </c:strRef>
          </c:cat>
          <c:val>
            <c:numRef>
              <c:f>'Елем. І півріччя2014 рік'!$J$5:$J$19</c:f>
            </c:numRef>
          </c:val>
        </c:ser>
        <c:ser>
          <c:idx val="0"/>
          <c:order val="7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7308042027321675E-2"/>
                  <c:y val="-4.018488366920239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25398692278253232"/>
                  <c:y val="5.870385693313759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28095628170573839"/>
                  <c:y val="0.1653972151786109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7.0036126559671313E-2"/>
                  <c:y val="0.1420136127051915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8.3325163465218455E-2"/>
                  <c:y val="0.20057031006717396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0.14698379869010691"/>
                  <c:y val="8.392900040037372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5397704294202122E-2"/>
                  <c:y val="-2.9371413319098836E-3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3.5030114513865736E-2"/>
                  <c:y val="-9.361982294586001E-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6.2108477391722122E-2"/>
                  <c:y val="-6.5659326482494618E-2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 val="-5.7453878244536891E-2"/>
                  <c:y val="-0.10618959918145815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 val="-8.6142607174103172E-2"/>
                  <c:y val="-0.14398967925619471"/>
                </c:manualLayout>
              </c:layout>
              <c:dLblPos val="bestFit"/>
              <c:showCatName val="1"/>
              <c:showPercent val="1"/>
            </c:dLbl>
            <c:dLbl>
              <c:idx val="11"/>
              <c:layout>
                <c:manualLayout>
                  <c:x val="8.2464097365285469E-2"/>
                  <c:y val="-0.10245064282218959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 val="0.17700255410162666"/>
                  <c:y val="-0.13271978290849246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CatName val="1"/>
            <c:showPercent val="1"/>
            <c:showLeaderLines val="1"/>
          </c:dLbls>
          <c:cat>
            <c:strRef>
              <c:f>'Елем. І півріччя2014 рік'!$B$5:$C$19</c:f>
              <c:strCache>
                <c:ptCount val="13"/>
                <c:pt idx="0">
                  <c:v>Паливо </c:v>
                </c:pt>
                <c:pt idx="1">
                  <c:v>Електроенергія</c:v>
                </c:pt>
                <c:pt idx="2">
                  <c:v>Вода на технологічні потреби</c:v>
                </c:pt>
                <c:pt idx="3">
                  <c:v>Покупна теплоенергія</c:v>
                </c:pt>
                <c:pt idx="4">
                  <c:v>Допоміжні матеріали</c:v>
                </c:pt>
                <c:pt idx="5">
                  <c:v>Амортизація</c:v>
                </c:pt>
                <c:pt idx="6">
                  <c:v>Витрати з оплати праці</c:v>
                </c:pt>
                <c:pt idx="7">
                  <c:v>Єдиний соціальний внесок</c:v>
                </c:pt>
                <c:pt idx="8">
                  <c:v>Матеріали  на ремонт</c:v>
                </c:pt>
                <c:pt idx="9">
                  <c:v>Інші витрати </c:v>
                </c:pt>
                <c:pt idx="10">
                  <c:v>ПММ</c:v>
                </c:pt>
                <c:pt idx="11">
                  <c:v>Інші операційні витрати</c:v>
                </c:pt>
                <c:pt idx="12">
                  <c:v>Холодна вода для надання послуги з постачання гарячої води</c:v>
                </c:pt>
              </c:strCache>
            </c:strRef>
          </c:cat>
          <c:val>
            <c:numRef>
              <c:f>'Елем. І півріччя2014 рік'!$K$5:$K$19</c:f>
              <c:numCache>
                <c:formatCode>General</c:formatCode>
                <c:ptCount val="13"/>
                <c:pt idx="0">
                  <c:v>70119.671999999991</c:v>
                </c:pt>
                <c:pt idx="1">
                  <c:v>10031.865</c:v>
                </c:pt>
                <c:pt idx="2">
                  <c:v>1583.1780000000001</c:v>
                </c:pt>
                <c:pt idx="3">
                  <c:v>199.89500000000001</c:v>
                </c:pt>
                <c:pt idx="4">
                  <c:v>94.688000000000002</c:v>
                </c:pt>
                <c:pt idx="5">
                  <c:v>2892.1329999999998</c:v>
                </c:pt>
                <c:pt idx="6">
                  <c:v>17220.152999999998</c:v>
                </c:pt>
                <c:pt idx="7">
                  <c:v>6232.0879999999997</c:v>
                </c:pt>
                <c:pt idx="8">
                  <c:v>1586.932</c:v>
                </c:pt>
                <c:pt idx="9">
                  <c:v>13878.49</c:v>
                </c:pt>
                <c:pt idx="10">
                  <c:v>895.81700000000001</c:v>
                </c:pt>
                <c:pt idx="11">
                  <c:v>1064.5999999999999</c:v>
                </c:pt>
                <c:pt idx="12">
                  <c:v>3084.5929999999998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t>Структура витрат на виробництво, транспортування, постачання теплової енергїї та надання послуг в 2013 році
</a:t>
            </a:r>
          </a:p>
        </c:rich>
      </c:tx>
      <c:layout>
        <c:manualLayout>
          <c:xMode val="edge"/>
          <c:yMode val="edge"/>
          <c:x val="0.10625"/>
          <c:y val="2.0338983050847456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32885211995863528"/>
          <c:y val="0.43389830508474619"/>
          <c:w val="0.4364012409513961"/>
          <c:h val="0.28474576271186441"/>
        </c:manualLayout>
      </c:layout>
      <c:pie3DChart>
        <c:varyColors val="1"/>
        <c:ser>
          <c:idx val="1"/>
          <c:order val="0"/>
          <c:explosion val="28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CatName val="1"/>
            <c:showPercent val="1"/>
            <c:showLeaderLines val="1"/>
          </c:dLbls>
          <c:cat>
            <c:strRef>
              <c:f>'Елем. 2013  '!$B$5:$C$19</c:f>
              <c:strCache>
                <c:ptCount val="13"/>
                <c:pt idx="0">
                  <c:v>Паливо (для власного виробництва)</c:v>
                </c:pt>
                <c:pt idx="1">
                  <c:v>Електроенергія</c:v>
                </c:pt>
                <c:pt idx="2">
                  <c:v>Вода на технологічні потреби</c:v>
                </c:pt>
                <c:pt idx="3">
                  <c:v>Покупна теплоенергія</c:v>
                </c:pt>
                <c:pt idx="4">
                  <c:v>Допоміжні матеріали</c:v>
                </c:pt>
                <c:pt idx="5">
                  <c:v>Амортизація</c:v>
                </c:pt>
                <c:pt idx="6">
                  <c:v>Витрати з оплати праці</c:v>
                </c:pt>
                <c:pt idx="7">
                  <c:v>Єдиний соціальний внесок</c:v>
                </c:pt>
                <c:pt idx="8">
                  <c:v>Матеріали  на ремонт</c:v>
                </c:pt>
                <c:pt idx="9">
                  <c:v>Інші витрати </c:v>
                </c:pt>
                <c:pt idx="10">
                  <c:v>ПММ</c:v>
                </c:pt>
                <c:pt idx="11">
                  <c:v>Інші операційні витрати</c:v>
                </c:pt>
                <c:pt idx="12">
                  <c:v>Холодна вода для надання послуги з постачання гарячої води</c:v>
                </c:pt>
              </c:strCache>
            </c:strRef>
          </c:cat>
          <c:val>
            <c:numRef>
              <c:f>'Елем. 2013  '!$D$5:$D$19</c:f>
            </c:numRef>
          </c:val>
        </c:ser>
        <c:ser>
          <c:idx val="0"/>
          <c:order val="1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3.9642371487431709E-2"/>
                  <c:y val="-1.692103741269609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 Cyr"/>
                        <a:ea typeface="Arial Cyr"/>
                        <a:cs typeface="Arial Cyr"/>
                      </a:defRPr>
                    </a:pPr>
                    <a:r>
                      <a:t>Паливо
55,89%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1"/>
              <c:layout>
                <c:manualLayout>
                  <c:x val="0.18970878898669233"/>
                  <c:y val="0.1291302993905423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8758625182193506"/>
                  <c:y val="0.26251114373415185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7.0750297888048527E-2"/>
                  <c:y val="0.20673268383824936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8.9331129368911549E-2"/>
                  <c:y val="0.20591325236887786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8.8677974198416581E-2"/>
                  <c:y val="0.1195524711953380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1653054743544872E-2"/>
                  <c:y val="8.2740869255750041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0.10039307651176489"/>
                  <c:y val="4.0228301970728464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7.6032104053177479E-2"/>
                  <c:y val="-2.2954045998487438E-2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 val="-9.1579607357766893E-2"/>
                  <c:y val="-9.5049423906757233E-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 val="-0.13753628262858031"/>
                  <c:y val="-0.12765852573513045"/>
                </c:manualLayout>
              </c:layout>
              <c:dLblPos val="bestFit"/>
              <c:showCatName val="1"/>
              <c:showPercent val="1"/>
            </c:dLbl>
            <c:dLbl>
              <c:idx val="11"/>
              <c:layout>
                <c:manualLayout>
                  <c:x val="3.751994289235052E-2"/>
                  <c:y val="-0.11128217447395347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 val="0.21892575734134595"/>
                  <c:y val="-0.12633942791049421"/>
                </c:manualLayout>
              </c:layout>
              <c:dLblPos val="bestFit"/>
              <c:showCatName val="1"/>
              <c:showPercent val="1"/>
            </c:dLbl>
            <c:dLbl>
              <c:idx val="13"/>
              <c:layout>
                <c:manualLayout>
                  <c:xMode val="edge"/>
                  <c:yMode val="edge"/>
                  <c:x val="0.48293691830403324"/>
                  <c:y val="0.16610169491525417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CatName val="1"/>
            <c:showPercent val="1"/>
            <c:showLeaderLines val="1"/>
          </c:dLbls>
          <c:cat>
            <c:strRef>
              <c:f>'Елем. 2013  '!$B$5:$C$19</c:f>
              <c:strCache>
                <c:ptCount val="13"/>
                <c:pt idx="0">
                  <c:v>Паливо (для власного виробництва)</c:v>
                </c:pt>
                <c:pt idx="1">
                  <c:v>Електроенергія</c:v>
                </c:pt>
                <c:pt idx="2">
                  <c:v>Вода на технологічні потреби</c:v>
                </c:pt>
                <c:pt idx="3">
                  <c:v>Покупна теплоенергія</c:v>
                </c:pt>
                <c:pt idx="4">
                  <c:v>Допоміжні матеріали</c:v>
                </c:pt>
                <c:pt idx="5">
                  <c:v>Амортизація</c:v>
                </c:pt>
                <c:pt idx="6">
                  <c:v>Витрати з оплати праці</c:v>
                </c:pt>
                <c:pt idx="7">
                  <c:v>Єдиний соціальний внесок</c:v>
                </c:pt>
                <c:pt idx="8">
                  <c:v>Матеріали  на ремонт</c:v>
                </c:pt>
                <c:pt idx="9">
                  <c:v>Інші витрати </c:v>
                </c:pt>
                <c:pt idx="10">
                  <c:v>ПММ</c:v>
                </c:pt>
                <c:pt idx="11">
                  <c:v>Інші операційні витрати</c:v>
                </c:pt>
                <c:pt idx="12">
                  <c:v>Холодна вода для надання послуги з постачання гарячої води</c:v>
                </c:pt>
              </c:strCache>
            </c:strRef>
          </c:cat>
          <c:val>
            <c:numRef>
              <c:f>'Елем. 2013  '!$E$5:$E$19</c:f>
              <c:numCache>
                <c:formatCode>0.00</c:formatCode>
                <c:ptCount val="13"/>
                <c:pt idx="0">
                  <c:v>155125.133</c:v>
                </c:pt>
                <c:pt idx="1">
                  <c:v>18922.185999999998</c:v>
                </c:pt>
                <c:pt idx="2">
                  <c:v>3108.0810000000001</c:v>
                </c:pt>
                <c:pt idx="3">
                  <c:v>449.31</c:v>
                </c:pt>
                <c:pt idx="4">
                  <c:v>214.26</c:v>
                </c:pt>
                <c:pt idx="5">
                  <c:v>5235.2650000000003</c:v>
                </c:pt>
                <c:pt idx="6">
                  <c:v>36636.565999999992</c:v>
                </c:pt>
                <c:pt idx="7">
                  <c:v>13293.226000000001</c:v>
                </c:pt>
                <c:pt idx="8">
                  <c:v>2793.9969999999998</c:v>
                </c:pt>
                <c:pt idx="9">
                  <c:v>28465.1</c:v>
                </c:pt>
                <c:pt idx="10">
                  <c:v>1453.2</c:v>
                </c:pt>
                <c:pt idx="11">
                  <c:v>6098.47</c:v>
                </c:pt>
                <c:pt idx="12">
                  <c:v>5779.48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indexed="11"/>
  </sheetPr>
  <sheetViews>
    <sheetView tabSelected="1" zoomScale="97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7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197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0.89725</cdr:x>
      <cdr:y>0</cdr:y>
    </cdr:from>
    <cdr:to>
      <cdr:x>0.993</cdr:x>
      <cdr:y>0.02875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454" y="0"/>
          <a:ext cx="875538" cy="161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Додаток 3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197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workbookViewId="0">
      <selection activeCell="A6" sqref="A6:IV6"/>
    </sheetView>
  </sheetViews>
  <sheetFormatPr defaultRowHeight="12.75"/>
  <cols>
    <col min="1" max="1" width="4.28515625" customWidth="1"/>
    <col min="2" max="2" width="32" customWidth="1"/>
    <col min="3" max="3" width="10.28515625" hidden="1" customWidth="1"/>
    <col min="4" max="4" width="9.85546875" hidden="1" customWidth="1"/>
    <col min="5" max="5" width="14.5703125" customWidth="1"/>
    <col min="6" max="6" width="7.28515625" hidden="1" customWidth="1"/>
    <col min="7" max="7" width="6.7109375" hidden="1" customWidth="1"/>
    <col min="8" max="8" width="7.42578125" hidden="1" customWidth="1"/>
    <col min="9" max="9" width="7.5703125" hidden="1" customWidth="1"/>
    <col min="10" max="10" width="14.140625" hidden="1" customWidth="1"/>
    <col min="11" max="11" width="16" hidden="1" customWidth="1"/>
  </cols>
  <sheetData>
    <row r="1" spans="1:11" ht="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1" ht="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1">
      <c r="A3" s="25" t="s">
        <v>2</v>
      </c>
      <c r="B3" s="27" t="s">
        <v>3</v>
      </c>
      <c r="C3" s="25" t="s">
        <v>4</v>
      </c>
      <c r="D3" s="25" t="s">
        <v>5</v>
      </c>
      <c r="E3" s="25">
        <v>2013</v>
      </c>
      <c r="F3" s="29" t="s">
        <v>6</v>
      </c>
      <c r="G3" s="30"/>
      <c r="H3" s="30"/>
      <c r="I3" s="31"/>
      <c r="J3" s="21" t="s">
        <v>7</v>
      </c>
      <c r="K3" s="21" t="s">
        <v>8</v>
      </c>
    </row>
    <row r="4" spans="1:11" ht="23.25" customHeight="1">
      <c r="A4" s="26"/>
      <c r="B4" s="28"/>
      <c r="C4" s="26"/>
      <c r="D4" s="26"/>
      <c r="E4" s="26"/>
      <c r="F4" s="1" t="s">
        <v>9</v>
      </c>
      <c r="G4" s="2" t="s">
        <v>10</v>
      </c>
      <c r="H4" s="2" t="s">
        <v>11</v>
      </c>
      <c r="I4" s="2" t="s">
        <v>12</v>
      </c>
      <c r="J4" s="22"/>
      <c r="K4" s="22"/>
    </row>
    <row r="5" spans="1:11" ht="14.25" customHeight="1">
      <c r="A5" s="3">
        <v>1</v>
      </c>
      <c r="B5" s="4" t="s">
        <v>13</v>
      </c>
      <c r="C5" s="3" t="s">
        <v>14</v>
      </c>
      <c r="D5" s="5">
        <v>67257.34</v>
      </c>
      <c r="E5" s="6">
        <f>101711.28+E6</f>
        <v>155125.133</v>
      </c>
      <c r="F5" s="7">
        <v>157.5</v>
      </c>
      <c r="G5" s="7">
        <v>90.4</v>
      </c>
      <c r="H5" s="7">
        <v>341.3</v>
      </c>
      <c r="I5" s="7">
        <v>361.4</v>
      </c>
      <c r="J5" s="8">
        <v>39576.830999999998</v>
      </c>
      <c r="K5" s="8">
        <v>44789.305999999997</v>
      </c>
    </row>
    <row r="6" spans="1:11" ht="14.25" hidden="1" customHeight="1">
      <c r="A6" s="3">
        <v>2</v>
      </c>
      <c r="B6" s="4" t="s">
        <v>15</v>
      </c>
      <c r="C6" s="3"/>
      <c r="D6" s="5"/>
      <c r="E6" s="9">
        <f>53217.72+196.133</f>
        <v>53413.853000000003</v>
      </c>
      <c r="F6" s="7"/>
      <c r="G6" s="7"/>
      <c r="H6" s="7"/>
      <c r="I6" s="7"/>
      <c r="J6" s="8">
        <f>18997.921+91.973</f>
        <v>19089.894</v>
      </c>
      <c r="K6" s="8">
        <v>25330.366000000002</v>
      </c>
    </row>
    <row r="7" spans="1:11" ht="12.75" customHeight="1">
      <c r="A7" s="3">
        <v>2</v>
      </c>
      <c r="B7" s="10" t="s">
        <v>16</v>
      </c>
      <c r="C7" s="3" t="s">
        <v>14</v>
      </c>
      <c r="D7" s="11">
        <v>7390.09</v>
      </c>
      <c r="E7" s="12">
        <f>16391.91+2521.78+0.536+7.96</f>
        <v>18922.185999999998</v>
      </c>
      <c r="F7" s="7">
        <v>18.2</v>
      </c>
      <c r="G7" s="7">
        <v>16.5</v>
      </c>
      <c r="H7" s="7">
        <v>22.5</v>
      </c>
      <c r="I7" s="7">
        <v>23.6</v>
      </c>
      <c r="J7" s="8">
        <f>6953.769+30.588+19.173</f>
        <v>7003.53</v>
      </c>
      <c r="K7" s="8">
        <v>10031.865</v>
      </c>
    </row>
    <row r="8" spans="1:11" ht="12.75" customHeight="1">
      <c r="A8" s="3">
        <v>3</v>
      </c>
      <c r="B8" s="4" t="s">
        <v>17</v>
      </c>
      <c r="C8" s="3" t="s">
        <v>14</v>
      </c>
      <c r="D8" s="11">
        <v>1422.38</v>
      </c>
      <c r="E8" s="12">
        <f>3098.19+0.27+9.621</f>
        <v>3108.0810000000001</v>
      </c>
      <c r="F8" s="7">
        <v>4</v>
      </c>
      <c r="G8" s="7">
        <v>4.5</v>
      </c>
      <c r="H8" s="7">
        <v>2.5</v>
      </c>
      <c r="I8" s="7">
        <v>2.1</v>
      </c>
      <c r="J8" s="8">
        <f>893.822+0.013+2.817</f>
        <v>896.65200000000004</v>
      </c>
      <c r="K8" s="8">
        <v>1583.1780000000001</v>
      </c>
    </row>
    <row r="9" spans="1:11" ht="12.75" customHeight="1">
      <c r="A9" s="3">
        <v>4</v>
      </c>
      <c r="B9" s="4" t="s">
        <v>18</v>
      </c>
      <c r="C9" s="3" t="s">
        <v>14</v>
      </c>
      <c r="D9" s="11">
        <v>32972.44</v>
      </c>
      <c r="E9" s="12">
        <v>449.31</v>
      </c>
      <c r="F9" s="7">
        <v>72.7</v>
      </c>
      <c r="G9" s="7">
        <v>73.900000000000006</v>
      </c>
      <c r="H9" s="7">
        <v>79.2</v>
      </c>
      <c r="I9" s="7">
        <v>56.2</v>
      </c>
      <c r="J9" s="8">
        <v>169.80699999999999</v>
      </c>
      <c r="K9" s="8">
        <v>199.89500000000001</v>
      </c>
    </row>
    <row r="10" spans="1:11" ht="12.75" customHeight="1">
      <c r="A10" s="3">
        <v>5</v>
      </c>
      <c r="B10" s="4" t="s">
        <v>19</v>
      </c>
      <c r="C10" s="3" t="s">
        <v>14</v>
      </c>
      <c r="D10" s="11">
        <v>62.25</v>
      </c>
      <c r="E10" s="12">
        <v>214.26</v>
      </c>
      <c r="F10" s="7">
        <v>0.2</v>
      </c>
      <c r="G10" s="7">
        <v>0.2</v>
      </c>
      <c r="H10" s="7">
        <v>0.2</v>
      </c>
      <c r="I10" s="7">
        <v>0.3</v>
      </c>
      <c r="J10" s="8">
        <v>49.561999999999998</v>
      </c>
      <c r="K10" s="8">
        <v>94.688000000000002</v>
      </c>
    </row>
    <row r="11" spans="1:11" ht="13.5" customHeight="1">
      <c r="A11" s="3">
        <v>6</v>
      </c>
      <c r="B11" s="4" t="s">
        <v>20</v>
      </c>
      <c r="C11" s="3" t="s">
        <v>14</v>
      </c>
      <c r="D11" s="11">
        <v>657.94</v>
      </c>
      <c r="E11" s="12">
        <f>5241.572+3.897+2.301+8.785+0.488+2.628-24.406</f>
        <v>5235.2650000000003</v>
      </c>
      <c r="F11" s="7">
        <v>1.8</v>
      </c>
      <c r="G11" s="7">
        <v>1.7</v>
      </c>
      <c r="H11" s="7">
        <v>2.2000000000000002</v>
      </c>
      <c r="I11" s="7">
        <v>2.2999999999999998</v>
      </c>
      <c r="J11" s="8">
        <f>1369.775+16.369+47.812</f>
        <v>1433.9559999999999</v>
      </c>
      <c r="K11" s="8">
        <v>2892.1329999999998</v>
      </c>
    </row>
    <row r="12" spans="1:11" ht="13.5" customHeight="1">
      <c r="A12" s="3">
        <v>7</v>
      </c>
      <c r="B12" s="4" t="s">
        <v>21</v>
      </c>
      <c r="C12" s="3" t="s">
        <v>14</v>
      </c>
      <c r="D12" s="11">
        <v>12249.09</v>
      </c>
      <c r="E12" s="12">
        <f>34821.518+228.524+1422.245+125.816+17.483+31.056-10.076</f>
        <v>36636.565999999992</v>
      </c>
      <c r="F12" s="7">
        <v>33.5</v>
      </c>
      <c r="G12" s="7">
        <v>31.3</v>
      </c>
      <c r="H12" s="7">
        <v>39.299999999999997</v>
      </c>
      <c r="I12" s="7">
        <v>40.9</v>
      </c>
      <c r="J12" s="8">
        <f>7568.034+28.014+1165.987</f>
        <v>8762.0349999999999</v>
      </c>
      <c r="K12" s="8">
        <v>17220.152999999998</v>
      </c>
    </row>
    <row r="13" spans="1:11" ht="12.75" customHeight="1">
      <c r="A13" s="3">
        <v>8</v>
      </c>
      <c r="B13" s="13" t="s">
        <v>22</v>
      </c>
      <c r="C13" s="3" t="s">
        <v>14</v>
      </c>
      <c r="D13" s="11">
        <v>4527.2700000000004</v>
      </c>
      <c r="E13" s="12">
        <f>11613.545+43.1+1674.912-38.331</f>
        <v>13293.226000000001</v>
      </c>
      <c r="F13" s="7">
        <v>12.4</v>
      </c>
      <c r="G13" s="7">
        <v>11.6</v>
      </c>
      <c r="H13" s="7">
        <v>14.5</v>
      </c>
      <c r="I13" s="7">
        <v>15.1</v>
      </c>
      <c r="J13" s="8">
        <f>2744.954+10.472+411.471</f>
        <v>3166.8970000000004</v>
      </c>
      <c r="K13" s="8">
        <v>6232.0879999999997</v>
      </c>
    </row>
    <row r="14" spans="1:11" ht="13.5" customHeight="1">
      <c r="A14" s="3">
        <v>9</v>
      </c>
      <c r="B14" s="4" t="s">
        <v>23</v>
      </c>
      <c r="C14" s="3" t="s">
        <v>14</v>
      </c>
      <c r="D14" s="11">
        <v>621.51</v>
      </c>
      <c r="E14" s="12">
        <f>2743.462+49.177+250.566-34.944-214.264</f>
        <v>2793.9969999999998</v>
      </c>
      <c r="F14" s="7">
        <v>1.7</v>
      </c>
      <c r="G14" s="7">
        <v>1.7</v>
      </c>
      <c r="H14" s="7">
        <v>1.7</v>
      </c>
      <c r="I14" s="7">
        <v>1.7</v>
      </c>
      <c r="J14" s="8">
        <f>428.654+60.057+3.268+1.771</f>
        <v>493.75</v>
      </c>
      <c r="K14" s="8">
        <v>1586.932</v>
      </c>
    </row>
    <row r="15" spans="1:11" ht="12" customHeight="1">
      <c r="A15" s="3">
        <v>10</v>
      </c>
      <c r="B15" s="4" t="s">
        <v>24</v>
      </c>
      <c r="C15" s="3" t="s">
        <v>14</v>
      </c>
      <c r="D15" s="11">
        <v>1159.2</v>
      </c>
      <c r="E15" s="12">
        <v>28465.1</v>
      </c>
      <c r="F15" s="7">
        <v>3.2</v>
      </c>
      <c r="G15" s="7">
        <v>3.6</v>
      </c>
      <c r="H15" s="7">
        <v>2.2000000000000002</v>
      </c>
      <c r="I15" s="7">
        <v>2.2000000000000002</v>
      </c>
      <c r="J15" s="8">
        <f>146.6+4.629+197.694+9317.095+2.163+2.36+1.815+0.255+15.936+1.994+8.036+24.851+10.988</f>
        <v>9734.4160000000011</v>
      </c>
      <c r="K15" s="8">
        <v>13878.49</v>
      </c>
    </row>
    <row r="16" spans="1:11" ht="13.5" customHeight="1">
      <c r="A16" s="3">
        <v>11</v>
      </c>
      <c r="B16" s="4" t="s">
        <v>25</v>
      </c>
      <c r="C16" s="3" t="s">
        <v>14</v>
      </c>
      <c r="D16" s="11">
        <v>183.42</v>
      </c>
      <c r="E16" s="12">
        <v>1453.2</v>
      </c>
      <c r="F16" s="7">
        <v>0.5</v>
      </c>
      <c r="G16" s="7">
        <v>0.5</v>
      </c>
      <c r="H16" s="7">
        <v>0.5</v>
      </c>
      <c r="I16" s="7">
        <v>0.5</v>
      </c>
      <c r="J16" s="8">
        <f>264.757+56.402</f>
        <v>321.15899999999999</v>
      </c>
      <c r="K16" s="8">
        <v>895.81700000000001</v>
      </c>
    </row>
    <row r="17" spans="1:11" ht="24" hidden="1" customHeight="1">
      <c r="A17" s="14"/>
      <c r="B17" s="15" t="s">
        <v>26</v>
      </c>
      <c r="C17" s="16" t="s">
        <v>14</v>
      </c>
      <c r="D17" s="17">
        <f t="shared" ref="D17:K17" si="0">SUM(D5:D16)</f>
        <v>128502.93</v>
      </c>
      <c r="E17" s="17">
        <f t="shared" si="0"/>
        <v>319110.17699999997</v>
      </c>
      <c r="F17" s="17">
        <f t="shared" si="0"/>
        <v>305.69999999999993</v>
      </c>
      <c r="G17" s="17">
        <f t="shared" si="0"/>
        <v>235.89999999999998</v>
      </c>
      <c r="H17" s="17">
        <f t="shared" si="0"/>
        <v>506.09999999999997</v>
      </c>
      <c r="I17" s="17">
        <f t="shared" si="0"/>
        <v>506.3</v>
      </c>
      <c r="J17" s="18">
        <f t="shared" si="0"/>
        <v>90698.489000000016</v>
      </c>
      <c r="K17" s="18">
        <f t="shared" si="0"/>
        <v>124734.91100000001</v>
      </c>
    </row>
    <row r="18" spans="1:11" ht="14.25" customHeight="1">
      <c r="A18" s="3">
        <v>12</v>
      </c>
      <c r="B18" s="19" t="s">
        <v>27</v>
      </c>
      <c r="C18" s="20" t="s">
        <v>14</v>
      </c>
      <c r="D18" s="20"/>
      <c r="E18" s="9">
        <v>6098.47</v>
      </c>
      <c r="F18" s="7"/>
      <c r="G18" s="7"/>
      <c r="H18" s="7"/>
      <c r="I18" s="7"/>
      <c r="J18" s="8">
        <v>418.38600000000002</v>
      </c>
      <c r="K18" s="8">
        <v>1064.5999999999999</v>
      </c>
    </row>
    <row r="19" spans="1:11" ht="36" customHeight="1">
      <c r="A19" s="14">
        <v>13</v>
      </c>
      <c r="B19" s="19" t="s">
        <v>28</v>
      </c>
      <c r="C19" s="20" t="s">
        <v>14</v>
      </c>
      <c r="D19" s="20"/>
      <c r="E19" s="9">
        <v>5779.48</v>
      </c>
      <c r="F19" s="7"/>
      <c r="G19" s="7"/>
      <c r="H19" s="7"/>
      <c r="I19" s="7"/>
      <c r="J19" s="8">
        <v>1575.1379999999999</v>
      </c>
      <c r="K19" s="8">
        <v>3084.5929999999998</v>
      </c>
    </row>
    <row r="20" spans="1:11" ht="26.25" customHeight="1">
      <c r="A20" s="3"/>
      <c r="B20" s="15" t="s">
        <v>29</v>
      </c>
      <c r="C20" s="16" t="s">
        <v>14</v>
      </c>
      <c r="D20" s="18">
        <f t="shared" ref="D20:K20" si="1">D17+D18+D19</f>
        <v>128502.93</v>
      </c>
      <c r="E20" s="18">
        <f t="shared" si="1"/>
        <v>330988.12699999992</v>
      </c>
      <c r="F20" s="18">
        <f t="shared" si="1"/>
        <v>305.69999999999993</v>
      </c>
      <c r="G20" s="18">
        <f t="shared" si="1"/>
        <v>235.89999999999998</v>
      </c>
      <c r="H20" s="18">
        <f t="shared" si="1"/>
        <v>506.09999999999997</v>
      </c>
      <c r="I20" s="18">
        <f t="shared" si="1"/>
        <v>506.3</v>
      </c>
      <c r="J20" s="18">
        <f t="shared" si="1"/>
        <v>92692.013000000021</v>
      </c>
      <c r="K20" s="18">
        <f t="shared" si="1"/>
        <v>128884.10400000001</v>
      </c>
    </row>
  </sheetData>
  <mergeCells count="10">
    <mergeCell ref="K3:K4"/>
    <mergeCell ref="A1:J1"/>
    <mergeCell ref="A2:J2"/>
    <mergeCell ref="A3:A4"/>
    <mergeCell ref="B3:B4"/>
    <mergeCell ref="C3:C4"/>
    <mergeCell ref="D3:D4"/>
    <mergeCell ref="E3:E4"/>
    <mergeCell ref="F3:I3"/>
    <mergeCell ref="J3:J4"/>
  </mergeCells>
  <phoneticPr fontId="5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0"/>
  <sheetViews>
    <sheetView workbookViewId="0">
      <selection activeCell="B5" sqref="B5:K19"/>
    </sheetView>
  </sheetViews>
  <sheetFormatPr defaultRowHeight="12.75"/>
  <cols>
    <col min="1" max="1" width="4.28515625" customWidth="1"/>
    <col min="2" max="2" width="32" customWidth="1"/>
    <col min="3" max="3" width="10.28515625" hidden="1" customWidth="1"/>
    <col min="4" max="4" width="9.85546875" hidden="1" customWidth="1"/>
    <col min="5" max="5" width="14.5703125" hidden="1" customWidth="1"/>
    <col min="6" max="6" width="7.28515625" hidden="1" customWidth="1"/>
    <col min="7" max="7" width="6.7109375" hidden="1" customWidth="1"/>
    <col min="8" max="8" width="7.42578125" hidden="1" customWidth="1"/>
    <col min="9" max="9" width="7.5703125" hidden="1" customWidth="1"/>
    <col min="10" max="10" width="14.140625" hidden="1" customWidth="1"/>
    <col min="11" max="11" width="16" customWidth="1"/>
  </cols>
  <sheetData>
    <row r="1" spans="1:11" ht="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1" ht="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1">
      <c r="A3" s="25" t="s">
        <v>2</v>
      </c>
      <c r="B3" s="27" t="s">
        <v>3</v>
      </c>
      <c r="C3" s="25" t="s">
        <v>4</v>
      </c>
      <c r="D3" s="25" t="s">
        <v>5</v>
      </c>
      <c r="E3" s="25">
        <v>2013</v>
      </c>
      <c r="F3" s="29" t="s">
        <v>6</v>
      </c>
      <c r="G3" s="30"/>
      <c r="H3" s="30"/>
      <c r="I3" s="31"/>
      <c r="J3" s="21" t="s">
        <v>7</v>
      </c>
      <c r="K3" s="21" t="s">
        <v>8</v>
      </c>
    </row>
    <row r="4" spans="1:11" ht="38.25">
      <c r="A4" s="26"/>
      <c r="B4" s="28"/>
      <c r="C4" s="26"/>
      <c r="D4" s="26"/>
      <c r="E4" s="26"/>
      <c r="F4" s="1" t="s">
        <v>9</v>
      </c>
      <c r="G4" s="2" t="s">
        <v>10</v>
      </c>
      <c r="H4" s="2" t="s">
        <v>11</v>
      </c>
      <c r="I4" s="2" t="s">
        <v>12</v>
      </c>
      <c r="J4" s="22"/>
      <c r="K4" s="22"/>
    </row>
    <row r="5" spans="1:11" ht="14.25" customHeight="1">
      <c r="A5" s="3">
        <v>1</v>
      </c>
      <c r="B5" s="4" t="s">
        <v>30</v>
      </c>
      <c r="C5" s="3" t="s">
        <v>14</v>
      </c>
      <c r="D5" s="5">
        <v>67257.34</v>
      </c>
      <c r="E5" s="6">
        <v>101711.28</v>
      </c>
      <c r="F5" s="7">
        <v>157.5</v>
      </c>
      <c r="G5" s="7">
        <v>90.4</v>
      </c>
      <c r="H5" s="7">
        <v>341.3</v>
      </c>
      <c r="I5" s="7">
        <v>361.4</v>
      </c>
      <c r="J5" s="8">
        <v>39576.830999999998</v>
      </c>
      <c r="K5" s="8">
        <f>44789.306+K6</f>
        <v>70119.671999999991</v>
      </c>
    </row>
    <row r="6" spans="1:11" ht="14.25" hidden="1" customHeight="1">
      <c r="A6" s="3">
        <v>2</v>
      </c>
      <c r="B6" s="4" t="s">
        <v>15</v>
      </c>
      <c r="C6" s="3"/>
      <c r="D6" s="5"/>
      <c r="E6" s="9">
        <f>53217.72+196.133</f>
        <v>53413.853000000003</v>
      </c>
      <c r="F6" s="7"/>
      <c r="G6" s="7"/>
      <c r="H6" s="7"/>
      <c r="I6" s="7"/>
      <c r="J6" s="8">
        <f>18997.921+91.973</f>
        <v>19089.894</v>
      </c>
      <c r="K6" s="8">
        <v>25330.366000000002</v>
      </c>
    </row>
    <row r="7" spans="1:11" ht="12.75" customHeight="1">
      <c r="A7" s="3">
        <v>2</v>
      </c>
      <c r="B7" s="10" t="s">
        <v>16</v>
      </c>
      <c r="C7" s="3" t="s">
        <v>14</v>
      </c>
      <c r="D7" s="11">
        <v>7390.09</v>
      </c>
      <c r="E7" s="12">
        <f>16391.91+2521.78+0.536+7.96</f>
        <v>18922.185999999998</v>
      </c>
      <c r="F7" s="7">
        <v>18.2</v>
      </c>
      <c r="G7" s="7">
        <v>16.5</v>
      </c>
      <c r="H7" s="7">
        <v>22.5</v>
      </c>
      <c r="I7" s="7">
        <v>23.6</v>
      </c>
      <c r="J7" s="8">
        <f>6953.769+30.588+19.173</f>
        <v>7003.53</v>
      </c>
      <c r="K7" s="8">
        <v>10031.865</v>
      </c>
    </row>
    <row r="8" spans="1:11" ht="12.75" customHeight="1">
      <c r="A8" s="3">
        <v>3</v>
      </c>
      <c r="B8" s="4" t="s">
        <v>17</v>
      </c>
      <c r="C8" s="3" t="s">
        <v>14</v>
      </c>
      <c r="D8" s="11">
        <v>1422.38</v>
      </c>
      <c r="E8" s="12">
        <f>3098.19+0.27+9.621</f>
        <v>3108.0810000000001</v>
      </c>
      <c r="F8" s="7">
        <v>4</v>
      </c>
      <c r="G8" s="7">
        <v>4.5</v>
      </c>
      <c r="H8" s="7">
        <v>2.5</v>
      </c>
      <c r="I8" s="7">
        <v>2.1</v>
      </c>
      <c r="J8" s="8">
        <f>893.822+0.013+2.817</f>
        <v>896.65200000000004</v>
      </c>
      <c r="K8" s="8">
        <v>1583.1780000000001</v>
      </c>
    </row>
    <row r="9" spans="1:11" ht="12.75" customHeight="1">
      <c r="A9" s="3">
        <v>4</v>
      </c>
      <c r="B9" s="4" t="s">
        <v>18</v>
      </c>
      <c r="C9" s="3" t="s">
        <v>14</v>
      </c>
      <c r="D9" s="11">
        <v>32972.44</v>
      </c>
      <c r="E9" s="12">
        <v>449.31</v>
      </c>
      <c r="F9" s="7">
        <v>72.7</v>
      </c>
      <c r="G9" s="7">
        <v>73.900000000000006</v>
      </c>
      <c r="H9" s="7">
        <v>79.2</v>
      </c>
      <c r="I9" s="7">
        <v>56.2</v>
      </c>
      <c r="J9" s="8">
        <v>169.80699999999999</v>
      </c>
      <c r="K9" s="8">
        <v>199.89500000000001</v>
      </c>
    </row>
    <row r="10" spans="1:11" ht="12.75" customHeight="1">
      <c r="A10" s="3">
        <v>5</v>
      </c>
      <c r="B10" s="4" t="s">
        <v>19</v>
      </c>
      <c r="C10" s="3" t="s">
        <v>14</v>
      </c>
      <c r="D10" s="11">
        <v>62.25</v>
      </c>
      <c r="E10" s="12">
        <v>214.26</v>
      </c>
      <c r="F10" s="7">
        <v>0.2</v>
      </c>
      <c r="G10" s="7">
        <v>0.2</v>
      </c>
      <c r="H10" s="7">
        <v>0.2</v>
      </c>
      <c r="I10" s="7">
        <v>0.3</v>
      </c>
      <c r="J10" s="8">
        <v>49.561999999999998</v>
      </c>
      <c r="K10" s="8">
        <v>94.688000000000002</v>
      </c>
    </row>
    <row r="11" spans="1:11" ht="13.5" customHeight="1">
      <c r="A11" s="3">
        <v>6</v>
      </c>
      <c r="B11" s="4" t="s">
        <v>20</v>
      </c>
      <c r="C11" s="3" t="s">
        <v>14</v>
      </c>
      <c r="D11" s="11">
        <v>657.94</v>
      </c>
      <c r="E11" s="12">
        <f>5241.572+3.897+2.301+8.785+0.488+2.628-24.406</f>
        <v>5235.2650000000003</v>
      </c>
      <c r="F11" s="7">
        <v>1.8</v>
      </c>
      <c r="G11" s="7">
        <v>1.7</v>
      </c>
      <c r="H11" s="7">
        <v>2.2000000000000002</v>
      </c>
      <c r="I11" s="7">
        <v>2.2999999999999998</v>
      </c>
      <c r="J11" s="8">
        <f>1369.775+16.369+47.812</f>
        <v>1433.9559999999999</v>
      </c>
      <c r="K11" s="8">
        <v>2892.1329999999998</v>
      </c>
    </row>
    <row r="12" spans="1:11" ht="13.5" customHeight="1">
      <c r="A12" s="3">
        <v>7</v>
      </c>
      <c r="B12" s="4" t="s">
        <v>21</v>
      </c>
      <c r="C12" s="3" t="s">
        <v>14</v>
      </c>
      <c r="D12" s="11">
        <v>12249.09</v>
      </c>
      <c r="E12" s="12">
        <f>34821.518+228.524+1422.245+125.816+17.483+31.056-10.076</f>
        <v>36636.565999999992</v>
      </c>
      <c r="F12" s="7">
        <v>33.5</v>
      </c>
      <c r="G12" s="7">
        <v>31.3</v>
      </c>
      <c r="H12" s="7">
        <v>39.299999999999997</v>
      </c>
      <c r="I12" s="7">
        <v>40.9</v>
      </c>
      <c r="J12" s="8">
        <f>7568.034+28.014+1165.987</f>
        <v>8762.0349999999999</v>
      </c>
      <c r="K12" s="8">
        <v>17220.152999999998</v>
      </c>
    </row>
    <row r="13" spans="1:11" ht="12.75" customHeight="1">
      <c r="A13" s="3">
        <v>8</v>
      </c>
      <c r="B13" s="13" t="s">
        <v>22</v>
      </c>
      <c r="C13" s="3" t="s">
        <v>14</v>
      </c>
      <c r="D13" s="11">
        <v>4527.2700000000004</v>
      </c>
      <c r="E13" s="12">
        <f>11613.545+43.1+1674.912-38.331</f>
        <v>13293.226000000001</v>
      </c>
      <c r="F13" s="7">
        <v>12.4</v>
      </c>
      <c r="G13" s="7">
        <v>11.6</v>
      </c>
      <c r="H13" s="7">
        <v>14.5</v>
      </c>
      <c r="I13" s="7">
        <v>15.1</v>
      </c>
      <c r="J13" s="8">
        <f>2744.954+10.472+411.471</f>
        <v>3166.8970000000004</v>
      </c>
      <c r="K13" s="8">
        <v>6232.0879999999997</v>
      </c>
    </row>
    <row r="14" spans="1:11" ht="13.5" customHeight="1">
      <c r="A14" s="3">
        <v>9</v>
      </c>
      <c r="B14" s="4" t="s">
        <v>23</v>
      </c>
      <c r="C14" s="3" t="s">
        <v>14</v>
      </c>
      <c r="D14" s="11">
        <v>621.51</v>
      </c>
      <c r="E14" s="12">
        <f>2743.462+49.177+250.566-34.944-214.264</f>
        <v>2793.9969999999998</v>
      </c>
      <c r="F14" s="7">
        <v>1.7</v>
      </c>
      <c r="G14" s="7">
        <v>1.7</v>
      </c>
      <c r="H14" s="7">
        <v>1.7</v>
      </c>
      <c r="I14" s="7">
        <v>1.7</v>
      </c>
      <c r="J14" s="8">
        <f>428.654+60.057+3.268+1.771</f>
        <v>493.75</v>
      </c>
      <c r="K14" s="8">
        <v>1586.932</v>
      </c>
    </row>
    <row r="15" spans="1:11" ht="12" customHeight="1">
      <c r="A15" s="3">
        <v>10</v>
      </c>
      <c r="B15" s="4" t="s">
        <v>24</v>
      </c>
      <c r="C15" s="3" t="s">
        <v>14</v>
      </c>
      <c r="D15" s="11">
        <v>1159.2</v>
      </c>
      <c r="E15" s="12">
        <v>28465.1</v>
      </c>
      <c r="F15" s="7">
        <v>3.2</v>
      </c>
      <c r="G15" s="7">
        <v>3.6</v>
      </c>
      <c r="H15" s="7">
        <v>2.2000000000000002</v>
      </c>
      <c r="I15" s="7">
        <v>2.2000000000000002</v>
      </c>
      <c r="J15" s="8">
        <f>146.6+4.629+197.694+9317.095+2.163+2.36+1.815+0.255+15.936+1.994+8.036+24.851+10.988</f>
        <v>9734.4160000000011</v>
      </c>
      <c r="K15" s="8">
        <v>13878.49</v>
      </c>
    </row>
    <row r="16" spans="1:11" ht="13.5" customHeight="1">
      <c r="A16" s="3">
        <v>11</v>
      </c>
      <c r="B16" s="4" t="s">
        <v>25</v>
      </c>
      <c r="C16" s="3" t="s">
        <v>14</v>
      </c>
      <c r="D16" s="11">
        <v>183.42</v>
      </c>
      <c r="E16" s="12">
        <v>1453.2</v>
      </c>
      <c r="F16" s="7">
        <v>0.5</v>
      </c>
      <c r="G16" s="7">
        <v>0.5</v>
      </c>
      <c r="H16" s="7">
        <v>0.5</v>
      </c>
      <c r="I16" s="7">
        <v>0.5</v>
      </c>
      <c r="J16" s="8">
        <f>264.757+56.402</f>
        <v>321.15899999999999</v>
      </c>
      <c r="K16" s="8">
        <v>895.81700000000001</v>
      </c>
    </row>
    <row r="17" spans="1:11" ht="24" hidden="1" customHeight="1">
      <c r="A17" s="14"/>
      <c r="B17" s="15" t="s">
        <v>26</v>
      </c>
      <c r="C17" s="16" t="s">
        <v>14</v>
      </c>
      <c r="D17" s="17">
        <f t="shared" ref="D17:J17" si="0">SUM(D5:D16)</f>
        <v>128502.93</v>
      </c>
      <c r="E17" s="17">
        <f t="shared" si="0"/>
        <v>265696.32400000002</v>
      </c>
      <c r="F17" s="17">
        <f t="shared" si="0"/>
        <v>305.69999999999993</v>
      </c>
      <c r="G17" s="17">
        <f t="shared" si="0"/>
        <v>235.89999999999998</v>
      </c>
      <c r="H17" s="17">
        <f t="shared" si="0"/>
        <v>506.09999999999997</v>
      </c>
      <c r="I17" s="17">
        <f t="shared" si="0"/>
        <v>506.3</v>
      </c>
      <c r="J17" s="18">
        <f t="shared" si="0"/>
        <v>90698.489000000016</v>
      </c>
      <c r="K17" s="18">
        <f>SUM(K5:K16)</f>
        <v>150065.277</v>
      </c>
    </row>
    <row r="18" spans="1:11" ht="14.25" customHeight="1">
      <c r="A18" s="3">
        <v>12</v>
      </c>
      <c r="B18" s="19" t="s">
        <v>27</v>
      </c>
      <c r="C18" s="20" t="s">
        <v>14</v>
      </c>
      <c r="D18" s="20"/>
      <c r="E18" s="9">
        <v>6098.47</v>
      </c>
      <c r="F18" s="7"/>
      <c r="G18" s="7"/>
      <c r="H18" s="7"/>
      <c r="I18" s="7"/>
      <c r="J18" s="8">
        <v>418.38600000000002</v>
      </c>
      <c r="K18" s="8">
        <v>1064.5999999999999</v>
      </c>
    </row>
    <row r="19" spans="1:11" ht="36" customHeight="1">
      <c r="A19" s="14">
        <v>13</v>
      </c>
      <c r="B19" s="19" t="s">
        <v>28</v>
      </c>
      <c r="C19" s="20" t="s">
        <v>14</v>
      </c>
      <c r="D19" s="20"/>
      <c r="E19" s="9">
        <v>5779.48</v>
      </c>
      <c r="F19" s="7"/>
      <c r="G19" s="7"/>
      <c r="H19" s="7"/>
      <c r="I19" s="7"/>
      <c r="J19" s="8">
        <v>1575.1379999999999</v>
      </c>
      <c r="K19" s="8">
        <v>3084.5929999999998</v>
      </c>
    </row>
    <row r="20" spans="1:11" ht="26.25" customHeight="1">
      <c r="A20" s="3"/>
      <c r="B20" s="15" t="s">
        <v>29</v>
      </c>
      <c r="C20" s="16" t="s">
        <v>14</v>
      </c>
      <c r="D20" s="18">
        <f t="shared" ref="D20:J20" si="1">D17+D18+D19</f>
        <v>128502.93</v>
      </c>
      <c r="E20" s="18">
        <f t="shared" si="1"/>
        <v>277574.27399999998</v>
      </c>
      <c r="F20" s="18">
        <f t="shared" si="1"/>
        <v>305.69999999999993</v>
      </c>
      <c r="G20" s="18">
        <f t="shared" si="1"/>
        <v>235.89999999999998</v>
      </c>
      <c r="H20" s="18">
        <f t="shared" si="1"/>
        <v>506.09999999999997</v>
      </c>
      <c r="I20" s="18">
        <f t="shared" si="1"/>
        <v>506.3</v>
      </c>
      <c r="J20" s="18">
        <f t="shared" si="1"/>
        <v>92692.013000000021</v>
      </c>
      <c r="K20" s="18">
        <f>K17+K18+K19</f>
        <v>154214.47</v>
      </c>
    </row>
  </sheetData>
  <mergeCells count="10">
    <mergeCell ref="K3:K4"/>
    <mergeCell ref="A1:J1"/>
    <mergeCell ref="A2:J2"/>
    <mergeCell ref="A3:A4"/>
    <mergeCell ref="B3:B4"/>
    <mergeCell ref="C3:C4"/>
    <mergeCell ref="D3:D4"/>
    <mergeCell ref="E3:E4"/>
    <mergeCell ref="F3:I3"/>
    <mergeCell ref="J3:J4"/>
  </mergeCells>
  <phoneticPr fontId="5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Диаграммы</vt:lpstr>
      </vt:variant>
      <vt:variant>
        <vt:i4>2</vt:i4>
      </vt:variant>
    </vt:vector>
  </HeadingPairs>
  <TitlesOfParts>
    <vt:vector size="4" baseType="lpstr">
      <vt:lpstr>Елем. 2013  </vt:lpstr>
      <vt:lpstr>Елем. І півріччя2014 рік</vt:lpstr>
      <vt:lpstr>ДиаграммаІ півріччя</vt:lpstr>
      <vt:lpstr>Диаграмма 2013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2014-07-24T08:17:14Z</dcterms:created>
  <dcterms:modified xsi:type="dcterms:W3CDTF">2014-09-10T06:43:28Z</dcterms:modified>
</cp:coreProperties>
</file>